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-my.sharepoint.com/personal/m_mijnster_sliedrecht_nl/Documents/Nieuwe website/Subsidie/subsidieregelingen/"/>
    </mc:Choice>
  </mc:AlternateContent>
  <xr:revisionPtr revIDLastSave="98" documentId="8_{FD3C8015-4140-4F2F-8A15-E4896D540AD2}" xr6:coauthVersionLast="47" xr6:coauthVersionMax="47" xr10:uidLastSave="{09D76392-BC9B-4215-82F9-E03488F4B627}"/>
  <bookViews>
    <workbookView xWindow="5820" yWindow="1560" windowWidth="21600" windowHeight="11235" xr2:uid="{64AE250C-B968-4E7A-A277-7E857ACD4F8F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20" i="1"/>
  <c r="E16" i="1"/>
  <c r="E15" i="1"/>
  <c r="E14" i="1"/>
  <c r="C5" i="1"/>
  <c r="C4" i="1"/>
  <c r="C3" i="1"/>
  <c r="C20" i="1"/>
  <c r="J20" i="1" s="1"/>
  <c r="B20" i="1"/>
  <c r="J21" i="1"/>
  <c r="I21" i="1"/>
  <c r="G21" i="1"/>
  <c r="J13" i="1"/>
  <c r="I13" i="1"/>
  <c r="D16" i="1"/>
  <c r="G16" i="1" s="1"/>
  <c r="D15" i="1"/>
  <c r="G15" i="1" s="1"/>
  <c r="F14" i="1"/>
  <c r="D13" i="1"/>
  <c r="F16" i="1"/>
  <c r="F15" i="1"/>
  <c r="G14" i="1"/>
  <c r="G13" i="1"/>
  <c r="F13" i="1"/>
  <c r="B7" i="1"/>
  <c r="B6" i="1"/>
  <c r="I14" i="1" l="1"/>
  <c r="J16" i="1"/>
  <c r="I16" i="1"/>
  <c r="J14" i="1"/>
  <c r="J15" i="1"/>
  <c r="I15" i="1"/>
  <c r="J18" i="1"/>
  <c r="J23" i="1" s="1"/>
  <c r="I18" i="1"/>
  <c r="I20" i="1"/>
  <c r="D20" i="1"/>
  <c r="G20" i="1" s="1"/>
  <c r="F18" i="1"/>
  <c r="F23" i="1" s="1"/>
  <c r="G18" i="1"/>
  <c r="G23" i="1" s="1"/>
  <c r="I23" i="1" l="1"/>
  <c r="G25" i="1"/>
</calcChain>
</file>

<file path=xl/sharedStrings.xml><?xml version="1.0" encoding="utf-8"?>
<sst xmlns="http://schemas.openxmlformats.org/spreadsheetml/2006/main" count="27" uniqueCount="26">
  <si>
    <t>Subsidieberekening 2025</t>
  </si>
  <si>
    <t>Verwacht tarief 2025 &gt; 3,5%</t>
  </si>
  <si>
    <t>Tarief regulier</t>
  </si>
  <si>
    <t>Tarief VE</t>
  </si>
  <si>
    <t>Tarief HBO-er</t>
  </si>
  <si>
    <t>Uren regulier</t>
  </si>
  <si>
    <t>Uren VE</t>
  </si>
  <si>
    <t>Gemiddelde eigen bijdrage ouders</t>
  </si>
  <si>
    <t>Extra subsidie VVE</t>
  </si>
  <si>
    <t>Aantallen peuters</t>
  </si>
  <si>
    <t>Partou</t>
  </si>
  <si>
    <t>Wasko</t>
  </si>
  <si>
    <t>Totaal</t>
  </si>
  <si>
    <t>Bedrag per peuter/locatie</t>
  </si>
  <si>
    <t>Gemeentelijke subsidie</t>
  </si>
  <si>
    <t>Rijkssubsidie</t>
  </si>
  <si>
    <t>Subsidie Partou</t>
  </si>
  <si>
    <t>Subsidie Wasko</t>
  </si>
  <si>
    <t>Zonder VE indicatie met KOT</t>
  </si>
  <si>
    <t>Zonder VE indicatie zonder KOT</t>
  </si>
  <si>
    <t>Met VE indicatie met KOT</t>
  </si>
  <si>
    <t>Met VE indicatie zonder KOT</t>
  </si>
  <si>
    <t>Subtotaal</t>
  </si>
  <si>
    <t>Peuter HBO</t>
  </si>
  <si>
    <t>Aantal locaties (extra VE subsidie)</t>
  </si>
  <si>
    <t>Totaal overall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</si>
</sst>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5" fontId="0" fillId="4" borderId="1" xfId="0" applyNumberFormat="1" applyFill="1" applyBorder="1"/>
    <xf numFmtId="165" fontId="0" fillId="5" borderId="1" xfId="0" applyNumberFormat="1" applyFill="1" applyBorder="1"/>
    <xf numFmtId="165" fontId="0" fillId="6" borderId="1" xfId="0" applyNumberFormat="1" applyFill="1" applyBorder="1"/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65" fontId="1" fillId="4" borderId="1" xfId="0" applyNumberFormat="1" applyFont="1" applyFill="1" applyBorder="1"/>
    <xf numFmtId="165" fontId="0" fillId="4" borderId="2" xfId="0" applyNumberFormat="1" applyFill="1" applyBorder="1"/>
    <xf numFmtId="165" fontId="2" fillId="4" borderId="5" xfId="0" applyNumberFormat="1" applyFont="1" applyFill="1" applyBorder="1"/>
    <xf numFmtId="165" fontId="2" fillId="5" borderId="5" xfId="0" applyNumberFormat="1" applyFont="1" applyFill="1" applyBorder="1"/>
    <xf numFmtId="165" fontId="2" fillId="6" borderId="5" xfId="0" applyNumberFormat="1" applyFont="1" applyFill="1" applyBorder="1"/>
    <xf numFmtId="0" fontId="2" fillId="0" borderId="0" xfId="0" applyFont="1"/>
    <xf numFmtId="164" fontId="0" fillId="7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8" borderId="1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/>
    <xf numFmtId="0" fontId="2" fillId="6" borderId="1" xfId="0" applyFont="1" applyFill="1" applyBorder="1"/>
    <xf numFmtId="0" fontId="2" fillId="8" borderId="1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164" fontId="0" fillId="0" borderId="0" xfId="0" applyNumberFormat="1"/>
    <xf numFmtId="165" fontId="0" fillId="4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0BC2B-7E08-4611-8C43-8CF9DCAB5DE8}">
  <dimension ref="A1:N25"/>
  <sheetViews>
    <sheetView tabSelected="1" workbookViewId="0">
      <selection activeCell="F6" sqref="F6"/>
    </sheetView>
  </sheetViews>
  <sheetFormatPr defaultRowHeight="15" x14ac:dyDescent="0.25"/>
  <cols>
    <col min="1" max="1" width="36.5703125" customWidth="1"/>
    <col min="2" max="3" width="9.28515625" customWidth="1"/>
    <col min="4" max="4" width="8" style="1" customWidth="1"/>
    <col min="5" max="5" width="23.85546875" style="1" customWidth="1"/>
    <col min="6" max="6" width="22.5703125" customWidth="1"/>
    <col min="7" max="7" width="22.140625" customWidth="1"/>
    <col min="9" max="9" width="15.42578125" customWidth="1"/>
    <col min="10" max="10" width="15" bestFit="1" customWidth="1"/>
    <col min="14" max="14" width="17.5703125" customWidth="1"/>
  </cols>
  <sheetData>
    <row r="1" spans="1:14" ht="21" x14ac:dyDescent="0.35">
      <c r="A1" s="21" t="s">
        <v>0</v>
      </c>
      <c r="L1" s="2"/>
    </row>
    <row r="2" spans="1:14" x14ac:dyDescent="0.25">
      <c r="A2" s="1"/>
      <c r="C2" t="s">
        <v>1</v>
      </c>
    </row>
    <row r="3" spans="1:14" x14ac:dyDescent="0.25">
      <c r="A3" s="22" t="s">
        <v>2</v>
      </c>
      <c r="B3" s="19">
        <v>10</v>
      </c>
      <c r="C3" s="31">
        <f>+B3*1.035</f>
        <v>10.35</v>
      </c>
    </row>
    <row r="4" spans="1:14" x14ac:dyDescent="0.25">
      <c r="A4" s="22" t="s">
        <v>3</v>
      </c>
      <c r="B4" s="19">
        <v>11.88</v>
      </c>
      <c r="C4" s="31">
        <f>+B4*1.035</f>
        <v>12.2958</v>
      </c>
      <c r="N4" s="31"/>
    </row>
    <row r="5" spans="1:14" x14ac:dyDescent="0.25">
      <c r="A5" s="22" t="s">
        <v>4</v>
      </c>
      <c r="B5" s="19">
        <v>51.73</v>
      </c>
      <c r="C5" s="31">
        <f>+B5*1.035</f>
        <v>53.540549999999996</v>
      </c>
    </row>
    <row r="6" spans="1:14" x14ac:dyDescent="0.25">
      <c r="A6" s="22" t="s">
        <v>5</v>
      </c>
      <c r="B6" s="20">
        <f>6.5*40</f>
        <v>260</v>
      </c>
    </row>
    <row r="7" spans="1:14" x14ac:dyDescent="0.25">
      <c r="A7" s="22" t="s">
        <v>6</v>
      </c>
      <c r="B7" s="20">
        <f>9.5*40</f>
        <v>380</v>
      </c>
      <c r="N7" s="31"/>
    </row>
    <row r="8" spans="1:14" x14ac:dyDescent="0.25">
      <c r="A8" s="22" t="s">
        <v>7</v>
      </c>
      <c r="B8" s="19">
        <v>1.5</v>
      </c>
    </row>
    <row r="9" spans="1:14" x14ac:dyDescent="0.25">
      <c r="A9" s="22" t="s">
        <v>8</v>
      </c>
      <c r="B9" s="19">
        <v>6000</v>
      </c>
    </row>
    <row r="10" spans="1:14" x14ac:dyDescent="0.25">
      <c r="A10" s="1"/>
      <c r="I10" s="2"/>
    </row>
    <row r="12" spans="1:14" x14ac:dyDescent="0.25">
      <c r="A12" s="28" t="s">
        <v>9</v>
      </c>
      <c r="B12" s="23" t="s">
        <v>10</v>
      </c>
      <c r="C12" s="24" t="s">
        <v>11</v>
      </c>
      <c r="D12" s="25" t="s">
        <v>12</v>
      </c>
      <c r="E12" s="25" t="s">
        <v>13</v>
      </c>
      <c r="F12" s="25" t="s">
        <v>14</v>
      </c>
      <c r="G12" s="25" t="s">
        <v>15</v>
      </c>
      <c r="H12" s="18"/>
      <c r="I12" s="26" t="s">
        <v>16</v>
      </c>
      <c r="J12" s="27" t="s">
        <v>17</v>
      </c>
    </row>
    <row r="13" spans="1:14" x14ac:dyDescent="0.25">
      <c r="A13" s="29" t="s">
        <v>18</v>
      </c>
      <c r="B13" s="5">
        <v>0</v>
      </c>
      <c r="C13" s="6">
        <v>0</v>
      </c>
      <c r="D13" s="7">
        <f>+B13+C13</f>
        <v>0</v>
      </c>
      <c r="E13" s="7">
        <v>0</v>
      </c>
      <c r="F13" s="8">
        <f>+D13*0</f>
        <v>0</v>
      </c>
      <c r="G13" s="8">
        <f>+D13*0</f>
        <v>0</v>
      </c>
      <c r="H13" s="2"/>
      <c r="I13" s="9">
        <f>+B13*0</f>
        <v>0</v>
      </c>
      <c r="J13" s="10">
        <f>+C13*0</f>
        <v>0</v>
      </c>
    </row>
    <row r="14" spans="1:14" x14ac:dyDescent="0.25">
      <c r="A14" s="22" t="s">
        <v>19</v>
      </c>
      <c r="B14" s="5">
        <v>0</v>
      </c>
      <c r="C14" s="6">
        <v>0</v>
      </c>
      <c r="D14" s="7">
        <f>+B14+C14</f>
        <v>0</v>
      </c>
      <c r="E14" s="32">
        <f>+(B6*B3)-(B6*B8)</f>
        <v>2210</v>
      </c>
      <c r="F14" s="8">
        <f>+D14*E14</f>
        <v>0</v>
      </c>
      <c r="G14" s="8">
        <f>+D14*0</f>
        <v>0</v>
      </c>
      <c r="H14" s="2"/>
      <c r="I14" s="9">
        <f>+(B14*B6*B3)-(B14*B6*B8)</f>
        <v>0</v>
      </c>
      <c r="J14" s="10">
        <f>+(C14*B6*B3)-(C14*B6*B8)</f>
        <v>0</v>
      </c>
    </row>
    <row r="15" spans="1:14" x14ac:dyDescent="0.25">
      <c r="A15" s="22" t="s">
        <v>20</v>
      </c>
      <c r="B15" s="5">
        <v>0</v>
      </c>
      <c r="C15" s="6">
        <v>0</v>
      </c>
      <c r="D15" s="7">
        <f>+B15+C15</f>
        <v>0</v>
      </c>
      <c r="E15" s="32">
        <f>+(B7*B4)</f>
        <v>4514.4000000000005</v>
      </c>
      <c r="F15" s="8">
        <f>+D15*0</f>
        <v>0</v>
      </c>
      <c r="G15" s="8">
        <f>+D15*E15</f>
        <v>0</v>
      </c>
      <c r="H15" s="2"/>
      <c r="I15" s="9">
        <f>+B15*B7*B4</f>
        <v>0</v>
      </c>
      <c r="J15" s="10">
        <f>+C15*B7*B4</f>
        <v>0</v>
      </c>
    </row>
    <row r="16" spans="1:14" x14ac:dyDescent="0.25">
      <c r="A16" s="22" t="s">
        <v>21</v>
      </c>
      <c r="B16" s="5">
        <v>0</v>
      </c>
      <c r="C16" s="6">
        <v>0</v>
      </c>
      <c r="D16" s="7">
        <f>+B16+C16</f>
        <v>0</v>
      </c>
      <c r="E16" s="32">
        <f>+E14+E15</f>
        <v>6724.4000000000005</v>
      </c>
      <c r="F16" s="8">
        <f>+D16*0</f>
        <v>0</v>
      </c>
      <c r="G16" s="8">
        <f>+D16*E16</f>
        <v>0</v>
      </c>
      <c r="H16" s="2"/>
      <c r="I16" s="9">
        <f>+(B16*B4*(B6+B7))-(B16*(B6*B8))</f>
        <v>0</v>
      </c>
      <c r="J16" s="10">
        <f>+(C16*B4*(B6+B7))-(C16*(B6*B8))</f>
        <v>0</v>
      </c>
      <c r="N16" s="31"/>
    </row>
    <row r="17" spans="1:14" x14ac:dyDescent="0.25">
      <c r="A17" s="1"/>
      <c r="F17" s="2"/>
      <c r="G17" s="2"/>
      <c r="H17" s="2"/>
      <c r="I17" s="2"/>
      <c r="J17" s="2"/>
    </row>
    <row r="18" spans="1:14" x14ac:dyDescent="0.25">
      <c r="A18" s="30" t="s">
        <v>22</v>
      </c>
      <c r="B18" s="3"/>
      <c r="C18" s="3"/>
      <c r="D18" s="4"/>
      <c r="E18" s="4"/>
      <c r="F18" s="8">
        <f>SUM(F13:F17)</f>
        <v>0</v>
      </c>
      <c r="G18" s="8">
        <f>SUM(G13:G17)</f>
        <v>0</v>
      </c>
      <c r="H18" s="2"/>
      <c r="I18" s="9">
        <f>SUM(I13:I17)</f>
        <v>0</v>
      </c>
      <c r="J18" s="10">
        <f>SUM(J13:J17)</f>
        <v>0</v>
      </c>
    </row>
    <row r="19" spans="1:14" x14ac:dyDescent="0.25">
      <c r="A19" s="1"/>
      <c r="F19" s="2"/>
      <c r="G19" s="2"/>
      <c r="H19" s="2"/>
      <c r="I19" s="2"/>
      <c r="J19" s="2"/>
      <c r="N19" s="2"/>
    </row>
    <row r="20" spans="1:14" x14ac:dyDescent="0.25">
      <c r="A20" s="22" t="s">
        <v>23</v>
      </c>
      <c r="B20" s="11">
        <f>+B15+B16</f>
        <v>0</v>
      </c>
      <c r="C20" s="12">
        <f>+C15+C16</f>
        <v>0</v>
      </c>
      <c r="D20" s="7">
        <f>+B20+C20</f>
        <v>0</v>
      </c>
      <c r="E20" s="33">
        <f>+(10*B5)</f>
        <v>517.29999999999995</v>
      </c>
      <c r="F20" s="8"/>
      <c r="G20" s="8">
        <f>+D20*B5*10</f>
        <v>0</v>
      </c>
      <c r="H20" s="2"/>
      <c r="I20" s="9">
        <f>+B20*B5*10</f>
        <v>0</v>
      </c>
      <c r="J20" s="10">
        <f>+C20*B5*10</f>
        <v>0</v>
      </c>
    </row>
    <row r="21" spans="1:14" x14ac:dyDescent="0.25">
      <c r="A21" s="22" t="s">
        <v>24</v>
      </c>
      <c r="B21" s="11">
        <v>4</v>
      </c>
      <c r="C21" s="12">
        <v>5</v>
      </c>
      <c r="D21" s="7">
        <v>9</v>
      </c>
      <c r="E21" s="33">
        <v>6000</v>
      </c>
      <c r="F21" s="8"/>
      <c r="G21" s="8">
        <f>+D21*B9</f>
        <v>54000</v>
      </c>
      <c r="H21" s="2"/>
      <c r="I21" s="9">
        <f>+B21*B9</f>
        <v>24000</v>
      </c>
      <c r="J21" s="10">
        <f>+C21*B9</f>
        <v>30000</v>
      </c>
    </row>
    <row r="22" spans="1:14" x14ac:dyDescent="0.25">
      <c r="A22" s="1"/>
      <c r="F22" s="2"/>
      <c r="G22" s="2"/>
      <c r="H22" s="2"/>
      <c r="I22" s="2"/>
      <c r="J22" s="2"/>
    </row>
    <row r="23" spans="1:14" x14ac:dyDescent="0.25">
      <c r="A23" s="22" t="s">
        <v>12</v>
      </c>
      <c r="F23" s="13">
        <f>+F18</f>
        <v>0</v>
      </c>
      <c r="G23" s="13">
        <f>+G18+G20+G21</f>
        <v>54000</v>
      </c>
      <c r="H23" s="2"/>
      <c r="I23" s="16">
        <f>+I18+I20+I21</f>
        <v>24000</v>
      </c>
      <c r="J23" s="17">
        <f>+J18+J20+J21</f>
        <v>30000</v>
      </c>
    </row>
    <row r="24" spans="1:14" x14ac:dyDescent="0.25">
      <c r="A24" s="1"/>
      <c r="F24" s="2"/>
      <c r="G24" s="2"/>
      <c r="H24" s="2"/>
      <c r="I24" s="2"/>
      <c r="J24" s="2"/>
    </row>
    <row r="25" spans="1:14" x14ac:dyDescent="0.25">
      <c r="A25" s="22" t="s">
        <v>25</v>
      </c>
      <c r="F25" s="14"/>
      <c r="G25" s="15">
        <f>+F23+G23</f>
        <v>54000</v>
      </c>
      <c r="H25" s="2"/>
      <c r="I25" s="2"/>
      <c r="J25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97EE-0C47-4CD4-B2BE-6449118CC43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1287E11BDFC4DB8C9D35E6CEBB1B2" ma:contentTypeVersion="15" ma:contentTypeDescription="Een nieuw document maken." ma:contentTypeScope="" ma:versionID="f1450b007f1cc872f1f22e99f7e2a163">
  <xsd:schema xmlns:xsd="http://www.w3.org/2001/XMLSchema" xmlns:xs="http://www.w3.org/2001/XMLSchema" xmlns:p="http://schemas.microsoft.com/office/2006/metadata/properties" xmlns:ns2="c6d8c1e9-66f8-4673-a163-9a4926aec887" xmlns:ns3="e6e48508-78da-46f1-bf31-c29ee85b11dc" targetNamespace="http://schemas.microsoft.com/office/2006/metadata/properties" ma:root="true" ma:fieldsID="3fc5603f6a4aabe22cdf25ec6c67e53f" ns2:_="" ns3:_="">
    <xsd:import namespace="c6d8c1e9-66f8-4673-a163-9a4926aec887"/>
    <xsd:import namespace="e6e48508-78da-46f1-bf31-c29ee85b1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d8c1e9-66f8-4673-a163-9a4926aec8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48508-78da-46f1-bf31-c29ee85b1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5093b3f-2e7a-40cb-bad8-b6a307d1e0f9}" ma:internalName="TaxCatchAll" ma:showField="CatchAllData" ma:web="e6e48508-78da-46f1-bf31-c29ee85b1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e48508-78da-46f1-bf31-c29ee85b11dc" xsi:nil="true"/>
    <lcf76f155ced4ddcb4097134ff3c332f xmlns="c6d8c1e9-66f8-4673-a163-9a4926aec8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1271DE-B501-4F1D-A51E-4FEA39F998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d8c1e9-66f8-4673-a163-9a4926aec887"/>
    <ds:schemaRef ds:uri="e6e48508-78da-46f1-bf31-c29ee85b11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781A24-E3E8-4414-9254-0E183B450E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7E749A-504D-425A-996C-A51311700277}">
  <ds:schemaRefs>
    <ds:schemaRef ds:uri="http://schemas.microsoft.com/office/2006/metadata/properties"/>
    <ds:schemaRef ds:uri="http://schemas.microsoft.com/office/infopath/2007/PartnerControls"/>
    <ds:schemaRef ds:uri="e6e48508-78da-46f1-bf31-c29ee85b11dc"/>
    <ds:schemaRef ds:uri="c6d8c1e9-66f8-4673-a163-9a4926aec887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Kivits, T (Ton)</dc:creator>
  <cp:keywords/>
  <dc:description/>
  <cp:lastModifiedBy>Mijnster-de Groot, MJ (Marja)</cp:lastModifiedBy>
  <cp:revision/>
  <dcterms:created xsi:type="dcterms:W3CDTF">2024-05-31T12:32:09Z</dcterms:created>
  <dcterms:modified xsi:type="dcterms:W3CDTF">2026-05-08T10:29:49Z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0x0101000E61287E11BDFC4DB8C9D35E6CEBB1B2</vt:lpwstr>
  </property>
  <property fmtid="{D5CDD505-2E9C-101B-9397-08002B2CF9AE}" pid="3" name="Order">
    <vt:r8>14500</vt:r8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ediaServiceImageTags">
    <vt:lpwstr/>
  </property>
</Properties>
</file>